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Pkw lt. FB" sheetId="1" r:id="rId1"/>
  </sheets>
  <definedNames>
    <definedName name="_xlnm.Print_Area" localSheetId="0">'Pkw lt. FB'!$A$1:$L$88</definedName>
    <definedName name="Z_1BD83FDC_5F44_4D1B_8558_7C9363231278_.wvu.PrintArea" localSheetId="0" hidden="1">'Pkw lt. FB'!$A$1:$L$88</definedName>
    <definedName name="Z_EBE67B4C_547C_478A_9129_837DE305819A_.wvu.PrintArea" localSheetId="0" hidden="1">'Pkw lt. FB'!$A$1:$L$88</definedName>
  </definedNames>
  <calcPr fullCalcOnLoad="1"/>
</workbook>
</file>

<file path=xl/sharedStrings.xml><?xml version="1.0" encoding="utf-8"?>
<sst xmlns="http://schemas.openxmlformats.org/spreadsheetml/2006/main" count="86" uniqueCount="72">
  <si>
    <t>Mandant:</t>
  </si>
  <si>
    <t>% Anteil</t>
  </si>
  <si>
    <t>Kfz-Versicherung</t>
  </si>
  <si>
    <t>Kfz-Steuer</t>
  </si>
  <si>
    <t>Kfz-Kosten gesamt</t>
  </si>
  <si>
    <t>davon</t>
  </si>
  <si>
    <t>Summe mit Vorsteuerabzug</t>
  </si>
  <si>
    <t xml:space="preserve">Summe ohne Vorsteuerabzug </t>
  </si>
  <si>
    <t>1. Private Fahrten</t>
  </si>
  <si>
    <t>Kontierung:</t>
  </si>
  <si>
    <t>2. Fahrten zwischen Wohnung und Arbeit:</t>
  </si>
  <si>
    <t>km</t>
  </si>
  <si>
    <t>x</t>
  </si>
  <si>
    <t>=</t>
  </si>
  <si>
    <t xml:space="preserve"> </t>
  </si>
  <si>
    <t xml:space="preserve">Entfernungspauschale </t>
  </si>
  <si>
    <t>entspricht pro gefahrenen km</t>
  </si>
  <si>
    <t xml:space="preserve">x </t>
  </si>
  <si>
    <t>Anmerkung:</t>
  </si>
  <si>
    <t>Umsatzsteuerliche Auswirkungen</t>
  </si>
  <si>
    <t>des Bruttolistenpreises:</t>
  </si>
  <si>
    <t>Monate Nutzungsentnahme:</t>
  </si>
  <si>
    <t>Bruttolistenpreis:</t>
  </si>
  <si>
    <t>Fahrzeugtyp:</t>
  </si>
  <si>
    <t>Kennzeichen:</t>
  </si>
  <si>
    <t>(SKR 03)</t>
  </si>
  <si>
    <t>Berechnung bitte stets prüfen, da bei der Anwendung von Formeln (Berücksichtigung von mehreren Stellen nach dem Komma) Differenzen auftreten können.</t>
  </si>
  <si>
    <t>davon 80 % BMG umsatzsteuerpflichtig</t>
  </si>
  <si>
    <t>davon 20 % Pauschalabschlag steuerfrei</t>
  </si>
  <si>
    <t xml:space="preserve"> + 19 % USt</t>
  </si>
  <si>
    <t>1880/8924</t>
  </si>
  <si>
    <t>1880/8921</t>
  </si>
  <si>
    <t>Unterschiedsbetrag:</t>
  </si>
  <si>
    <t>Buchung:</t>
  </si>
  <si>
    <t>Nummer:</t>
  </si>
  <si>
    <t>lt. Fahrtenbuch gem. § 6 Abs. 1 Nr. 4 Satz 3 EStG.</t>
  </si>
  <si>
    <t xml:space="preserve">Die Ermittlung der privaten Pkw-Nutzung erfolgte </t>
  </si>
  <si>
    <t>lfd. Kfz-Kosten 19 % VSt</t>
  </si>
  <si>
    <t>lfd. Kfz-Kosten ohne VSt</t>
  </si>
  <si>
    <t>Kfz-Kosten pro gefahrenen km</t>
  </si>
  <si>
    <t xml:space="preserve">private Pkw-Nutzung </t>
  </si>
  <si>
    <t xml:space="preserve">private Pkw-Nutzung 19 % stpfl. </t>
  </si>
  <si>
    <r>
      <t xml:space="preserve">Vergleich mit 1-%-Regelung </t>
    </r>
    <r>
      <rPr>
        <sz val="10"/>
        <rFont val="Arial"/>
        <family val="2"/>
      </rPr>
      <t>(Voraussetzung: Nachweis betrieblicher Nutzungsanteil &gt; 50 %)</t>
    </r>
    <r>
      <rPr>
        <b/>
        <sz val="10"/>
        <rFont val="Arial"/>
        <family val="2"/>
      </rPr>
      <t xml:space="preserve"> :</t>
    </r>
  </si>
  <si>
    <t xml:space="preserve">tatsächliche Aufwendungen </t>
  </si>
  <si>
    <t>abzgl. abziehbarer Teil für Fahrten zwischen Wohnung und Arbeit</t>
  </si>
  <si>
    <t>Nutzt ein Einzelunternehmer ein seinem Unternehmen zugeordnetes Kfz für Fahrten zwischen Wohnung und Arbeit, wird dadurch bei der Umsatzsteuer kein spezieller Steuertatbestand (§ 3 Abs. 9a Nr. 1 UStG) ausgelöst. Diese Fahrten sind ebenso wie die Familienheimfahrten bei einer betrieblich begründeten doppelten Haushaltsführung der unternehmerischen Nutzung des Fahrzeugs zuzurechnen (BMF-Schreiben v. 27.08.2004, BStBl I, 864, Tz. 3). Nur die Nutzung des Fahrzeugs zu reinen Privatfahrten (z.B. Urlaub, Einkauf) wird seit 2004 als unentgeltliche Wertabgabe nach § 3 Abs. 9a Nr. 1 UStG besteuert.</t>
  </si>
  <si>
    <t>Die private Pkw-Nutzung von Arbeitnehmern und Geschäftsführern von Kapitalgesellschaften wird auf dem Konto 8611 (SKR 03) erfasst.</t>
  </si>
  <si>
    <t>private Pkw-Nutzung ohne USt</t>
  </si>
  <si>
    <t>Testmandant; Thomas</t>
  </si>
  <si>
    <t>12345/5</t>
  </si>
  <si>
    <t>Mercedes CLS 63</t>
  </si>
  <si>
    <t>AB - CD 1234</t>
  </si>
  <si>
    <t>Privatfahrten</t>
  </si>
  <si>
    <t>Jahr (VZ)</t>
  </si>
  <si>
    <t>in km</t>
  </si>
  <si>
    <t>Fahrleistg. gesamt</t>
  </si>
  <si>
    <t>betriebliche Fahrten</t>
  </si>
  <si>
    <t>sonstige Kfz-Kosten 19% VSt (Garagen-/Stellplatzmiete, Zubehör etc.)</t>
  </si>
  <si>
    <t>Finanzierungskosten</t>
  </si>
  <si>
    <t>Eingabe nur in gelb hinterlegten Feldern (Beispielwerte überschreiben)! – Berechnung erfolgt automatisch</t>
  </si>
  <si>
    <t>Leasingkosten 19 % VSt*</t>
  </si>
  <si>
    <t>Abschreibungen (wenn Pkw ohne VSt-Abzug angeschafft wurde)*</t>
  </si>
  <si>
    <t>1. bis 20. Kilometer:</t>
  </si>
  <si>
    <t>ab 21. Kilometer:</t>
  </si>
  <si>
    <t>tatsächliche Arbeitstage:</t>
  </si>
  <si>
    <t>Fahrten Wohnung – Arbeit</t>
  </si>
  <si>
    <t>einfache Entfernung Wohnung – Arbeit</t>
  </si>
  <si>
    <r>
      <t xml:space="preserve">positiver Unterschiedsbetrag Fahrten Wohnung – Arbeit  --&gt; n. abzf. BA   --&gt; Buchung: </t>
    </r>
    <r>
      <rPr>
        <b/>
        <sz val="10"/>
        <rFont val="Arial"/>
        <family val="2"/>
      </rPr>
      <t>4679/4680</t>
    </r>
  </si>
  <si>
    <r>
      <t xml:space="preserve">negativer Unterschiedsbetrag Fahrten Wohnung – Arbeit --&gt; abzf. BA --&gt; Buchung: </t>
    </r>
    <r>
      <rPr>
        <b/>
        <sz val="10"/>
        <rFont val="Arial"/>
        <family val="2"/>
      </rPr>
      <t>4530/1890</t>
    </r>
  </si>
  <si>
    <t>Abschreibungen (wenn Pkw mit VSt-Abzug angeschafft wurde)*</t>
  </si>
  <si>
    <t>* MwSt-Satz bei Anschaffung beachten!</t>
  </si>
  <si>
    <t>Ermittlung der privaten Pkw-Nutzung nach der Fahrtenbuchmethode ab VZ 2022 
(nur konventionelle Kfz!)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</si>
</sst>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_ ;\-#,##0.00\ "/>
    <numFmt numFmtId="168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2" fillId="0" borderId="0" xfId="51" applyAlignment="1">
      <alignment horizontal="center"/>
      <protection/>
    </xf>
    <xf numFmtId="0" fontId="2" fillId="0" borderId="0" xfId="51" applyFill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right"/>
      <protection/>
    </xf>
    <xf numFmtId="0" fontId="2" fillId="33" borderId="0" xfId="51" applyFont="1" applyFill="1">
      <alignment/>
      <protection/>
    </xf>
    <xf numFmtId="0" fontId="2" fillId="0" borderId="0" xfId="51" applyFont="1" applyFill="1">
      <alignment/>
      <protection/>
    </xf>
    <xf numFmtId="0" fontId="2" fillId="0" borderId="0" xfId="51" applyFill="1" applyAlignment="1">
      <alignment horizontal="center"/>
      <protection/>
    </xf>
    <xf numFmtId="0" fontId="2" fillId="0" borderId="0" xfId="51" applyBorder="1">
      <alignment/>
      <protection/>
    </xf>
    <xf numFmtId="9" fontId="2" fillId="0" borderId="0" xfId="51" applyNumberFormat="1">
      <alignment/>
      <protection/>
    </xf>
    <xf numFmtId="10" fontId="2" fillId="0" borderId="0" xfId="51" applyNumberFormat="1">
      <alignment/>
      <protection/>
    </xf>
    <xf numFmtId="10" fontId="2" fillId="0" borderId="0" xfId="51" applyNumberFormat="1" applyFill="1">
      <alignment/>
      <protection/>
    </xf>
    <xf numFmtId="10" fontId="2" fillId="0" borderId="0" xfId="51" applyNumberFormat="1" applyAlignment="1">
      <alignment horizontal="center"/>
      <protection/>
    </xf>
    <xf numFmtId="4" fontId="2" fillId="0" borderId="0" xfId="51" applyNumberFormat="1">
      <alignment/>
      <protection/>
    </xf>
    <xf numFmtId="2" fontId="2" fillId="0" borderId="0" xfId="51" applyNumberFormat="1">
      <alignment/>
      <protection/>
    </xf>
    <xf numFmtId="2" fontId="2" fillId="0" borderId="0" xfId="51" applyNumberFormat="1" applyFill="1">
      <alignment/>
      <protection/>
    </xf>
    <xf numFmtId="4" fontId="2" fillId="0" borderId="0" xfId="51" applyNumberFormat="1" applyAlignment="1">
      <alignment horizontal="right"/>
      <protection/>
    </xf>
    <xf numFmtId="4" fontId="2" fillId="0" borderId="0" xfId="51" applyNumberFormat="1" applyAlignment="1">
      <alignment horizontal="center"/>
      <protection/>
    </xf>
    <xf numFmtId="4" fontId="2" fillId="0" borderId="0" xfId="51" applyNumberFormat="1" applyFill="1">
      <alignment/>
      <protection/>
    </xf>
    <xf numFmtId="4" fontId="2" fillId="0" borderId="0" xfId="51" applyNumberForma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4" fontId="6" fillId="0" borderId="0" xfId="51" applyNumberFormat="1" applyFont="1">
      <alignment/>
      <protection/>
    </xf>
    <xf numFmtId="4" fontId="6" fillId="0" borderId="0" xfId="51" applyNumberFormat="1" applyFont="1" applyFill="1">
      <alignment/>
      <protection/>
    </xf>
    <xf numFmtId="10" fontId="6" fillId="0" borderId="0" xfId="51" applyNumberFormat="1" applyFont="1">
      <alignment/>
      <protection/>
    </xf>
    <xf numFmtId="0" fontId="2" fillId="0" borderId="0" xfId="51" applyFont="1" applyAlignment="1">
      <alignment horizontal="center"/>
      <protection/>
    </xf>
    <xf numFmtId="4" fontId="2" fillId="0" borderId="0" xfId="51" applyNumberFormat="1" applyFont="1">
      <alignment/>
      <protection/>
    </xf>
    <xf numFmtId="4" fontId="2" fillId="0" borderId="0" xfId="51" applyNumberFormat="1" applyFont="1" applyFill="1">
      <alignment/>
      <protection/>
    </xf>
    <xf numFmtId="0" fontId="2" fillId="0" borderId="0" xfId="51" applyFont="1" applyBorder="1">
      <alignment/>
      <protection/>
    </xf>
    <xf numFmtId="10" fontId="2" fillId="0" borderId="0" xfId="51" applyNumberFormat="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4" fontId="2" fillId="0" borderId="0" xfId="51" applyNumberFormat="1" applyFont="1" applyFill="1" applyBorder="1">
      <alignment/>
      <protection/>
    </xf>
    <xf numFmtId="0" fontId="6" fillId="0" borderId="0" xfId="51" applyFont="1" applyBorder="1">
      <alignment/>
      <protection/>
    </xf>
    <xf numFmtId="10" fontId="6" fillId="0" borderId="0" xfId="51" applyNumberFormat="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4" fontId="6" fillId="0" borderId="0" xfId="51" applyNumberFormat="1" applyFont="1" applyBorder="1">
      <alignment/>
      <protection/>
    </xf>
    <xf numFmtId="4" fontId="6" fillId="0" borderId="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3" fontId="2" fillId="0" borderId="0" xfId="51" applyNumberFormat="1" applyAlignment="1">
      <alignment horizontal="right"/>
      <protection/>
    </xf>
    <xf numFmtId="3" fontId="2" fillId="0" borderId="0" xfId="51" applyNumberFormat="1" applyAlignment="1">
      <alignment horizontal="left"/>
      <protection/>
    </xf>
    <xf numFmtId="166" fontId="2" fillId="0" borderId="0" xfId="51" applyNumberFormat="1" applyAlignment="1">
      <alignment horizontal="left"/>
      <protection/>
    </xf>
    <xf numFmtId="0" fontId="2" fillId="0" borderId="0" xfId="51" applyFont="1">
      <alignment/>
      <protection/>
    </xf>
    <xf numFmtId="0" fontId="7" fillId="0" borderId="0" xfId="51" applyFont="1">
      <alignment/>
      <protection/>
    </xf>
    <xf numFmtId="166" fontId="7" fillId="0" borderId="0" xfId="51" applyNumberFormat="1" applyFont="1">
      <alignment/>
      <protection/>
    </xf>
    <xf numFmtId="0" fontId="8" fillId="0" borderId="0" xfId="51" applyFont="1" applyAlignment="1">
      <alignment horizontal="right"/>
      <protection/>
    </xf>
    <xf numFmtId="164" fontId="7" fillId="0" borderId="0" xfId="51" applyNumberFormat="1" applyFont="1">
      <alignment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right"/>
      <protection/>
    </xf>
    <xf numFmtId="166" fontId="7" fillId="0" borderId="0" xfId="51" applyNumberFormat="1" applyFont="1" applyBorder="1">
      <alignment/>
      <protection/>
    </xf>
    <xf numFmtId="10" fontId="2" fillId="0" borderId="0" xfId="51" applyNumberFormat="1" applyFont="1">
      <alignment/>
      <protection/>
    </xf>
    <xf numFmtId="3" fontId="2" fillId="0" borderId="0" xfId="51" applyNumberFormat="1">
      <alignment/>
      <protection/>
    </xf>
    <xf numFmtId="0" fontId="2" fillId="0" borderId="0" xfId="51" applyFont="1" applyAlignment="1" quotePrefix="1">
      <alignment horizontal="center"/>
      <protection/>
    </xf>
    <xf numFmtId="3" fontId="2" fillId="0" borderId="0" xfId="51" applyNumberFormat="1" applyFont="1" applyFill="1" applyBorder="1">
      <alignment/>
      <protection/>
    </xf>
    <xf numFmtId="167" fontId="2" fillId="0" borderId="0" xfId="51" applyNumberFormat="1" applyAlignment="1">
      <alignment horizontal="right"/>
      <protection/>
    </xf>
    <xf numFmtId="0" fontId="6" fillId="0" borderId="0" xfId="51" applyFont="1" quotePrefix="1">
      <alignment/>
      <protection/>
    </xf>
    <xf numFmtId="4" fontId="2" fillId="0" borderId="0" xfId="51" applyNumberFormat="1" applyFont="1" applyAlignment="1">
      <alignment horizontal="center"/>
      <protection/>
    </xf>
    <xf numFmtId="0" fontId="42" fillId="0" borderId="0" xfId="51" applyFont="1">
      <alignment/>
      <protection/>
    </xf>
    <xf numFmtId="0" fontId="2" fillId="0" borderId="10" xfId="51" applyBorder="1">
      <alignment/>
      <protection/>
    </xf>
    <xf numFmtId="0" fontId="6" fillId="0" borderId="11" xfId="51" applyFont="1" applyBorder="1">
      <alignment/>
      <protection/>
    </xf>
    <xf numFmtId="10" fontId="6" fillId="0" borderId="11" xfId="51" applyNumberFormat="1" applyFont="1" applyBorder="1">
      <alignment/>
      <protection/>
    </xf>
    <xf numFmtId="0" fontId="6" fillId="0" borderId="11" xfId="51" applyFont="1" applyBorder="1" applyAlignment="1">
      <alignment horizontal="center"/>
      <protection/>
    </xf>
    <xf numFmtId="4" fontId="6" fillId="0" borderId="11" xfId="51" applyNumberFormat="1" applyFont="1" applyBorder="1">
      <alignment/>
      <protection/>
    </xf>
    <xf numFmtId="4" fontId="6" fillId="0" borderId="11" xfId="51" applyNumberFormat="1" applyFont="1" applyFill="1" applyBorder="1">
      <alignment/>
      <protection/>
    </xf>
    <xf numFmtId="0" fontId="2" fillId="0" borderId="12" xfId="51" applyBorder="1">
      <alignment/>
      <protection/>
    </xf>
    <xf numFmtId="0" fontId="6" fillId="0" borderId="12" xfId="51" applyFont="1" applyBorder="1" applyAlignment="1">
      <alignment/>
      <protection/>
    </xf>
    <xf numFmtId="0" fontId="2" fillId="0" borderId="0" xfId="51" applyBorder="1" applyAlignment="1">
      <alignment/>
      <protection/>
    </xf>
    <xf numFmtId="0" fontId="2" fillId="0" borderId="13" xfId="51" applyBorder="1" applyAlignment="1">
      <alignment/>
      <protection/>
    </xf>
    <xf numFmtId="9" fontId="2" fillId="0" borderId="12" xfId="51" applyNumberFormat="1" applyFont="1" applyBorder="1" applyAlignment="1">
      <alignment/>
      <protection/>
    </xf>
    <xf numFmtId="0" fontId="2" fillId="0" borderId="0" xfId="51" applyFont="1" applyBorder="1" applyAlignment="1">
      <alignment/>
      <protection/>
    </xf>
    <xf numFmtId="166" fontId="2" fillId="0" borderId="0" xfId="51" applyNumberFormat="1" applyBorder="1" applyAlignment="1">
      <alignment/>
      <protection/>
    </xf>
    <xf numFmtId="3" fontId="2" fillId="0" borderId="12" xfId="51" applyNumberFormat="1" applyFont="1" applyBorder="1" applyAlignment="1">
      <alignment horizontal="center"/>
      <protection/>
    </xf>
    <xf numFmtId="0" fontId="2" fillId="0" borderId="12" xfId="51" applyFont="1" applyBorder="1">
      <alignment/>
      <protection/>
    </xf>
    <xf numFmtId="0" fontId="2" fillId="0" borderId="0" xfId="51" applyFont="1" applyBorder="1">
      <alignment/>
      <protection/>
    </xf>
    <xf numFmtId="166" fontId="2" fillId="0" borderId="0" xfId="51" applyNumberFormat="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4" xfId="51" applyBorder="1">
      <alignment/>
      <protection/>
    </xf>
    <xf numFmtId="0" fontId="6" fillId="0" borderId="15" xfId="51" applyFont="1" applyBorder="1">
      <alignment/>
      <protection/>
    </xf>
    <xf numFmtId="10" fontId="6" fillId="0" borderId="15" xfId="51" applyNumberFormat="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4" fontId="6" fillId="0" borderId="15" xfId="51" applyNumberFormat="1" applyFont="1" applyBorder="1">
      <alignment/>
      <protection/>
    </xf>
    <xf numFmtId="4" fontId="6" fillId="0" borderId="15" xfId="51" applyNumberFormat="1" applyFont="1" applyFill="1" applyBorder="1">
      <alignment/>
      <protection/>
    </xf>
    <xf numFmtId="166" fontId="2" fillId="0" borderId="13" xfId="51" applyNumberFormat="1" applyFont="1" applyBorder="1">
      <alignment/>
      <protection/>
    </xf>
    <xf numFmtId="9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 applyBorder="1" applyAlignment="1">
      <alignment horizontal="center"/>
      <protection/>
    </xf>
    <xf numFmtId="166" fontId="2" fillId="0" borderId="0" xfId="51" applyNumberFormat="1" applyFont="1" applyBorder="1" applyAlignment="1">
      <alignment horizontal="right"/>
      <protection/>
    </xf>
    <xf numFmtId="0" fontId="6" fillId="0" borderId="16" xfId="51" applyFont="1" applyBorder="1">
      <alignment/>
      <protection/>
    </xf>
    <xf numFmtId="0" fontId="6" fillId="0" borderId="13" xfId="51" applyFont="1" applyBorder="1">
      <alignment/>
      <protection/>
    </xf>
    <xf numFmtId="0" fontId="6" fillId="0" borderId="17" xfId="51" applyFont="1" applyBorder="1">
      <alignment/>
      <protection/>
    </xf>
    <xf numFmtId="0" fontId="2" fillId="0" borderId="0" xfId="51" applyFont="1" applyFill="1" applyAlignment="1">
      <alignment horizontal="center"/>
      <protection/>
    </xf>
    <xf numFmtId="168" fontId="2" fillId="34" borderId="0" xfId="58" applyNumberFormat="1" applyFont="1" applyFill="1" applyBorder="1" applyAlignment="1">
      <alignment/>
    </xf>
    <xf numFmtId="3" fontId="2" fillId="34" borderId="0" xfId="51" applyNumberFormat="1" applyFont="1" applyFill="1" applyBorder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ill="1" applyAlignment="1">
      <alignment/>
      <protection/>
    </xf>
    <xf numFmtId="0" fontId="2" fillId="33" borderId="0" xfId="51" applyFont="1" applyFill="1">
      <alignment/>
      <protection/>
    </xf>
    <xf numFmtId="0" fontId="7" fillId="0" borderId="0" xfId="51" applyFont="1" applyBorder="1">
      <alignment/>
      <protection/>
    </xf>
    <xf numFmtId="0" fontId="6" fillId="0" borderId="0" xfId="51" applyFont="1" applyFill="1" applyBorder="1">
      <alignment/>
      <protection/>
    </xf>
    <xf numFmtId="9" fontId="2" fillId="0" borderId="0" xfId="51" applyNumberFormat="1" applyFont="1">
      <alignment/>
      <protection/>
    </xf>
    <xf numFmtId="168" fontId="2" fillId="0" borderId="0" xfId="58" applyNumberFormat="1" applyFont="1" applyAlignment="1">
      <alignment horizontal="right"/>
    </xf>
    <xf numFmtId="167" fontId="6" fillId="0" borderId="0" xfId="51" applyNumberFormat="1" applyFont="1" applyBorder="1">
      <alignment/>
      <protection/>
    </xf>
    <xf numFmtId="44" fontId="2" fillId="0" borderId="0" xfId="58" applyFont="1" applyAlignment="1">
      <alignment/>
    </xf>
    <xf numFmtId="44" fontId="6" fillId="0" borderId="0" xfId="58" applyFont="1" applyAlignment="1">
      <alignment/>
    </xf>
    <xf numFmtId="44" fontId="2" fillId="0" borderId="0" xfId="58" applyFont="1" applyAlignment="1">
      <alignment/>
    </xf>
    <xf numFmtId="44" fontId="2" fillId="0" borderId="0" xfId="58" applyFont="1" applyBorder="1" applyAlignment="1">
      <alignment/>
    </xf>
    <xf numFmtId="44" fontId="6" fillId="0" borderId="0" xfId="58" applyFont="1" applyBorder="1" applyAlignment="1">
      <alignment/>
    </xf>
    <xf numFmtId="44" fontId="2" fillId="33" borderId="0" xfId="58" applyFont="1" applyFill="1" applyAlignment="1">
      <alignment/>
    </xf>
    <xf numFmtId="0" fontId="2" fillId="0" borderId="0" xfId="51" applyFont="1" applyFill="1" applyBorder="1">
      <alignment/>
      <protection/>
    </xf>
    <xf numFmtId="3" fontId="2" fillId="33" borderId="0" xfId="51" applyNumberFormat="1" applyFill="1" applyBorder="1" applyAlignment="1">
      <alignment horizontal="center"/>
      <protection/>
    </xf>
    <xf numFmtId="10" fontId="2" fillId="0" borderId="15" xfId="51" applyNumberFormat="1" applyBorder="1" applyAlignment="1">
      <alignment horizontal="center"/>
      <protection/>
    </xf>
    <xf numFmtId="44" fontId="2" fillId="0" borderId="0" xfId="58" applyFont="1" applyAlignment="1">
      <alignment horizontal="left"/>
    </xf>
    <xf numFmtId="3" fontId="7" fillId="0" borderId="11" xfId="51" applyNumberFormat="1" applyFont="1" applyBorder="1" applyAlignment="1">
      <alignment horizontal="center"/>
      <protection/>
    </xf>
    <xf numFmtId="0" fontId="2" fillId="33" borderId="12" xfId="51" applyFont="1" applyFill="1" applyBorder="1" applyAlignment="1">
      <alignment horizontal="center"/>
      <protection/>
    </xf>
    <xf numFmtId="0" fontId="2" fillId="0" borderId="14" xfId="5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7" fillId="0" borderId="14" xfId="51" applyFont="1" applyBorder="1" applyAlignment="1">
      <alignment horizontal="center"/>
      <protection/>
    </xf>
    <xf numFmtId="3" fontId="7" fillId="0" borderId="15" xfId="51" applyNumberFormat="1" applyFont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3" fillId="33" borderId="0" xfId="51" applyFont="1" applyFill="1" applyAlignment="1">
      <alignment horizontal="centerContinuous"/>
      <protection/>
    </xf>
    <xf numFmtId="0" fontId="2" fillId="0" borderId="0" xfId="51" applyAlignment="1">
      <alignment horizontal="left" indent="2"/>
      <protection/>
    </xf>
    <xf numFmtId="9" fontId="2" fillId="35" borderId="0" xfId="51" applyNumberFormat="1" applyFont="1" applyFill="1" applyBorder="1" applyAlignment="1">
      <alignment/>
      <protection/>
    </xf>
    <xf numFmtId="9" fontId="2" fillId="35" borderId="0" xfId="51" applyNumberFormat="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 quotePrefix="1">
      <alignment horizontal="center"/>
      <protection/>
    </xf>
    <xf numFmtId="3" fontId="2" fillId="35" borderId="0" xfId="51" applyNumberFormat="1" applyFill="1">
      <alignment/>
      <protection/>
    </xf>
    <xf numFmtId="3" fontId="2" fillId="33" borderId="0" xfId="51" applyNumberFormat="1" applyFill="1" applyAlignment="1">
      <alignment horizontal="right"/>
      <protection/>
    </xf>
    <xf numFmtId="3" fontId="2" fillId="35" borderId="0" xfId="51" applyNumberFormat="1" applyFill="1" applyAlignment="1">
      <alignment horizontal="right"/>
      <protection/>
    </xf>
    <xf numFmtId="44" fontId="2" fillId="0" borderId="0" xfId="51" applyNumberFormat="1" applyFont="1">
      <alignment/>
      <protection/>
    </xf>
    <xf numFmtId="168" fontId="2" fillId="0" borderId="0" xfId="51" applyNumberFormat="1" applyFont="1">
      <alignment/>
      <protection/>
    </xf>
    <xf numFmtId="168" fontId="6" fillId="0" borderId="18" xfId="51" applyNumberFormat="1" applyFont="1" applyBorder="1">
      <alignment/>
      <protection/>
    </xf>
    <xf numFmtId="44" fontId="2" fillId="0" borderId="0" xfId="58" applyFont="1" applyFill="1" applyAlignment="1">
      <alignment/>
    </xf>
    <xf numFmtId="0" fontId="2" fillId="0" borderId="0" xfId="51" applyAlignment="1">
      <alignment horizontal="left" vertical="top" wrapText="1"/>
      <protection/>
    </xf>
    <xf numFmtId="0" fontId="2" fillId="0" borderId="0" xfId="51" applyFont="1" applyAlignment="1">
      <alignment horizontal="left" wrapText="1"/>
      <protection/>
    </xf>
    <xf numFmtId="9" fontId="2" fillId="0" borderId="14" xfId="51" applyNumberFormat="1" applyBorder="1" applyAlignment="1">
      <alignment horizontal="center"/>
      <protection/>
    </xf>
    <xf numFmtId="9" fontId="2" fillId="0" borderId="17" xfId="51" applyNumberFormat="1" applyBorder="1" applyAlignment="1">
      <alignment horizontal="center"/>
      <protection/>
    </xf>
    <xf numFmtId="10" fontId="2" fillId="0" borderId="14" xfId="51" applyNumberFormat="1" applyBorder="1" applyAlignment="1">
      <alignment horizontal="center"/>
      <protection/>
    </xf>
    <xf numFmtId="10" fontId="2" fillId="0" borderId="15" xfId="51" applyNumberFormat="1" applyBorder="1" applyAlignment="1">
      <alignment horizontal="center"/>
      <protection/>
    </xf>
    <xf numFmtId="10" fontId="2" fillId="0" borderId="17" xfId="51" applyNumberFormat="1" applyBorder="1" applyAlignment="1">
      <alignment horizontal="center"/>
      <protection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Font="1" applyAlignment="1">
      <alignment horizontal="left" wrapText="1"/>
      <protection/>
    </xf>
    <xf numFmtId="3" fontId="7" fillId="0" borderId="14" xfId="51" applyNumberFormat="1" applyFont="1" applyBorder="1" applyAlignment="1">
      <alignment horizontal="center"/>
      <protection/>
    </xf>
    <xf numFmtId="3" fontId="7" fillId="0" borderId="17" xfId="51" applyNumberFormat="1" applyFont="1" applyBorder="1" applyAlignment="1">
      <alignment horizontal="center"/>
      <protection/>
    </xf>
    <xf numFmtId="3" fontId="7" fillId="0" borderId="15" xfId="51" applyNumberFormat="1" applyFont="1" applyBorder="1" applyAlignment="1">
      <alignment horizontal="center"/>
      <protection/>
    </xf>
    <xf numFmtId="3" fontId="2" fillId="0" borderId="12" xfId="51" applyNumberFormat="1" applyBorder="1" applyAlignment="1">
      <alignment horizontal="center"/>
      <protection/>
    </xf>
    <xf numFmtId="3" fontId="2" fillId="0" borderId="13" xfId="51" applyNumberFormat="1" applyBorder="1" applyAlignment="1">
      <alignment horizontal="center"/>
      <protection/>
    </xf>
    <xf numFmtId="3" fontId="2" fillId="33" borderId="12" xfId="51" applyNumberFormat="1" applyFill="1" applyBorder="1" applyAlignment="1">
      <alignment horizontal="center"/>
      <protection/>
    </xf>
    <xf numFmtId="3" fontId="2" fillId="33" borderId="0" xfId="51" applyNumberFormat="1" applyFill="1" applyBorder="1" applyAlignment="1">
      <alignment horizontal="center"/>
      <protection/>
    </xf>
    <xf numFmtId="3" fontId="2" fillId="33" borderId="13" xfId="51" applyNumberFormat="1" applyFill="1" applyBorder="1" applyAlignment="1">
      <alignment horizontal="center"/>
      <protection/>
    </xf>
    <xf numFmtId="0" fontId="4" fillId="36" borderId="19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2" fillId="33" borderId="0" xfId="51" applyFont="1" applyFill="1" applyAlignment="1">
      <alignment horizontal="left"/>
      <protection/>
    </xf>
    <xf numFmtId="0" fontId="2" fillId="33" borderId="0" xfId="51" applyFont="1" applyFill="1" applyAlignment="1">
      <alignment horizontal="left"/>
      <protection/>
    </xf>
    <xf numFmtId="3" fontId="7" fillId="0" borderId="10" xfId="51" applyNumberFormat="1" applyFont="1" applyBorder="1" applyAlignment="1">
      <alignment horizontal="center"/>
      <protection/>
    </xf>
    <xf numFmtId="3" fontId="7" fillId="0" borderId="16" xfId="51" applyNumberFormat="1" applyFont="1" applyBorder="1" applyAlignment="1">
      <alignment horizontal="center"/>
      <protection/>
    </xf>
    <xf numFmtId="3" fontId="7" fillId="0" borderId="11" xfId="51" applyNumberFormat="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20" zoomScaleNormal="120" zoomScaleSheetLayoutView="120" workbookViewId="0" topLeftCell="A1">
      <selection activeCell="B1" sqref="B1:K1"/>
    </sheetView>
  </sheetViews>
  <sheetFormatPr defaultColWidth="11.421875" defaultRowHeight="15"/>
  <cols>
    <col min="1" max="1" width="1.1484375" style="1" customWidth="1"/>
    <col min="2" max="2" width="15.00390625" style="1" customWidth="1"/>
    <col min="3" max="3" width="1.1484375" style="1" customWidth="1"/>
    <col min="4" max="4" width="13.421875" style="1" customWidth="1"/>
    <col min="5" max="5" width="5.8515625" style="1" customWidth="1"/>
    <col min="6" max="6" width="23.00390625" style="1" customWidth="1"/>
    <col min="7" max="7" width="12.140625" style="1" customWidth="1"/>
    <col min="8" max="8" width="2.140625" style="1" customWidth="1"/>
    <col min="9" max="9" width="15.140625" style="1" bestFit="1" customWidth="1"/>
    <col min="10" max="10" width="1.8515625" style="4" customWidth="1"/>
    <col min="11" max="11" width="11.28125" style="1" customWidth="1"/>
    <col min="12" max="12" width="9.57421875" style="1" customWidth="1"/>
    <col min="13" max="16384" width="11.421875" style="1" customWidth="1"/>
  </cols>
  <sheetData>
    <row r="1" spans="2:11" ht="44.25" customHeight="1">
      <c r="B1" s="151" t="s">
        <v>71</v>
      </c>
      <c r="C1" s="152"/>
      <c r="D1" s="152"/>
      <c r="E1" s="152"/>
      <c r="F1" s="152"/>
      <c r="G1" s="152"/>
      <c r="H1" s="152"/>
      <c r="I1" s="152"/>
      <c r="J1" s="152"/>
      <c r="K1" s="153"/>
    </row>
    <row r="2" spans="2:11" ht="17.25">
      <c r="B2" s="95"/>
      <c r="C2" s="95"/>
      <c r="D2" s="2"/>
      <c r="E2" s="2"/>
      <c r="F2" s="2"/>
      <c r="G2" s="2"/>
      <c r="H2" s="2"/>
      <c r="I2" s="96"/>
      <c r="J2" s="2"/>
      <c r="K2" s="2"/>
    </row>
    <row r="3" spans="1:11" ht="13.5" customHeight="1">
      <c r="A3" s="119"/>
      <c r="B3" s="120" t="s">
        <v>59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7:8" ht="12.75">
      <c r="G4" s="3"/>
      <c r="H4" s="3"/>
    </row>
    <row r="5" spans="2:10" ht="12.75">
      <c r="B5" s="5" t="s">
        <v>0</v>
      </c>
      <c r="C5" s="5"/>
      <c r="D5" s="154" t="s">
        <v>48</v>
      </c>
      <c r="E5" s="155"/>
      <c r="F5" s="6" t="s">
        <v>34</v>
      </c>
      <c r="G5" s="97" t="s">
        <v>49</v>
      </c>
      <c r="H5" s="7"/>
      <c r="I5" s="5"/>
      <c r="J5" s="8"/>
    </row>
    <row r="6" spans="7:8" ht="12.75">
      <c r="G6" s="3"/>
      <c r="H6" s="3"/>
    </row>
    <row r="7" spans="2:10" ht="12.75">
      <c r="B7" s="45" t="s">
        <v>36</v>
      </c>
      <c r="C7" s="45"/>
      <c r="H7" s="3"/>
      <c r="I7" s="8"/>
      <c r="J7" s="9"/>
    </row>
    <row r="8" spans="2:10" ht="12.75">
      <c r="B8" s="45" t="s">
        <v>35</v>
      </c>
      <c r="C8" s="45"/>
      <c r="H8" s="3"/>
      <c r="I8" s="8"/>
      <c r="J8" s="9"/>
    </row>
    <row r="9" spans="2:10" ht="12.75">
      <c r="B9" s="5"/>
      <c r="C9" s="5"/>
      <c r="G9" s="3"/>
      <c r="H9" s="3"/>
      <c r="I9" s="8"/>
      <c r="J9" s="9"/>
    </row>
    <row r="10" spans="2:10" ht="12.75">
      <c r="B10" s="3" t="s">
        <v>23</v>
      </c>
      <c r="C10" s="3"/>
      <c r="D10" s="154" t="s">
        <v>50</v>
      </c>
      <c r="E10" s="155"/>
      <c r="G10" s="3"/>
      <c r="H10" s="3"/>
      <c r="I10" s="8"/>
      <c r="J10" s="9"/>
    </row>
    <row r="11" spans="2:10" ht="6.75" customHeight="1">
      <c r="B11" s="3"/>
      <c r="C11" s="3"/>
      <c r="D11" s="92"/>
      <c r="E11" s="92"/>
      <c r="G11" s="3"/>
      <c r="H11" s="3"/>
      <c r="I11" s="8"/>
      <c r="J11" s="9"/>
    </row>
    <row r="12" spans="2:10" ht="12.75">
      <c r="B12" s="3" t="s">
        <v>24</v>
      </c>
      <c r="C12" s="3"/>
      <c r="D12" s="154" t="s">
        <v>51</v>
      </c>
      <c r="E12" s="155"/>
      <c r="G12" s="3"/>
      <c r="H12" s="3"/>
      <c r="I12" s="8"/>
      <c r="J12" s="9"/>
    </row>
    <row r="13" spans="2:10" ht="12.75">
      <c r="B13" s="3"/>
      <c r="C13" s="3"/>
      <c r="G13" s="3"/>
      <c r="H13" s="3"/>
      <c r="I13" s="8"/>
      <c r="J13" s="9"/>
    </row>
    <row r="14" spans="2:11" s="45" customFormat="1" ht="12.75">
      <c r="B14" s="116" t="s">
        <v>53</v>
      </c>
      <c r="C14" s="116"/>
      <c r="D14" s="156" t="s">
        <v>55</v>
      </c>
      <c r="E14" s="157"/>
      <c r="F14" s="113" t="s">
        <v>56</v>
      </c>
      <c r="G14" s="156" t="s">
        <v>65</v>
      </c>
      <c r="H14" s="158"/>
      <c r="I14" s="157"/>
      <c r="J14" s="156" t="s">
        <v>52</v>
      </c>
      <c r="K14" s="157"/>
    </row>
    <row r="15" spans="2:11" s="45" customFormat="1" ht="12.75">
      <c r="B15" s="117"/>
      <c r="C15" s="117"/>
      <c r="D15" s="143" t="s">
        <v>54</v>
      </c>
      <c r="E15" s="144"/>
      <c r="F15" s="118" t="s">
        <v>54</v>
      </c>
      <c r="G15" s="143" t="s">
        <v>54</v>
      </c>
      <c r="H15" s="145"/>
      <c r="I15" s="144"/>
      <c r="J15" s="143" t="s">
        <v>54</v>
      </c>
      <c r="K15" s="144"/>
    </row>
    <row r="16" spans="2:11" ht="12.75">
      <c r="B16" s="114">
        <v>2022</v>
      </c>
      <c r="C16" s="114"/>
      <c r="D16" s="146">
        <f>SUM(F16:J16)</f>
        <v>38250</v>
      </c>
      <c r="E16" s="147"/>
      <c r="F16" s="110">
        <v>19000</v>
      </c>
      <c r="G16" s="148">
        <v>11250</v>
      </c>
      <c r="H16" s="149"/>
      <c r="I16" s="150"/>
      <c r="J16" s="148">
        <v>8000</v>
      </c>
      <c r="K16" s="150"/>
    </row>
    <row r="17" spans="2:11" ht="12.75">
      <c r="B17" s="115" t="s">
        <v>1</v>
      </c>
      <c r="C17" s="115"/>
      <c r="D17" s="135">
        <v>1</v>
      </c>
      <c r="E17" s="136"/>
      <c r="F17" s="111">
        <f>F16*D17/D16</f>
        <v>0.49673202614379086</v>
      </c>
      <c r="G17" s="137">
        <f>G16*D17/D16</f>
        <v>0.29411764705882354</v>
      </c>
      <c r="H17" s="138"/>
      <c r="I17" s="139"/>
      <c r="J17" s="137">
        <f>J16*D17/D16</f>
        <v>0.20915032679738563</v>
      </c>
      <c r="K17" s="139"/>
    </row>
    <row r="18" spans="4:11" ht="12.75">
      <c r="D18" s="11"/>
      <c r="E18" s="11"/>
      <c r="F18" s="12"/>
      <c r="G18" s="12"/>
      <c r="H18" s="12"/>
      <c r="I18" s="12"/>
      <c r="J18" s="13"/>
      <c r="K18" s="10"/>
    </row>
    <row r="19" spans="2:11" ht="12.75">
      <c r="B19" s="45" t="s">
        <v>66</v>
      </c>
      <c r="C19" s="45"/>
      <c r="D19" s="11"/>
      <c r="E19" s="11"/>
      <c r="F19" s="127">
        <v>25</v>
      </c>
      <c r="G19" s="53" t="s">
        <v>11</v>
      </c>
      <c r="H19" s="53"/>
      <c r="I19" s="12"/>
      <c r="J19" s="13"/>
      <c r="K19" s="10"/>
    </row>
    <row r="20" spans="4:11" ht="12.75">
      <c r="D20" s="11"/>
      <c r="E20" s="11"/>
      <c r="F20" s="14"/>
      <c r="G20" s="15"/>
      <c r="H20" s="15"/>
      <c r="I20" s="16"/>
      <c r="J20" s="17"/>
      <c r="K20" s="10"/>
    </row>
    <row r="21" spans="2:11" ht="12.75">
      <c r="B21" s="100" t="s">
        <v>37</v>
      </c>
      <c r="C21" s="100"/>
      <c r="D21" s="11"/>
      <c r="E21" s="11"/>
      <c r="F21" s="18"/>
      <c r="G21" s="19"/>
      <c r="H21" s="19"/>
      <c r="I21" s="108">
        <v>8580</v>
      </c>
      <c r="J21" s="20"/>
      <c r="K21" s="10"/>
    </row>
    <row r="22" spans="2:11" ht="12.75">
      <c r="B22" s="100" t="s">
        <v>60</v>
      </c>
      <c r="C22" s="100"/>
      <c r="D22" s="11"/>
      <c r="E22" s="11"/>
      <c r="F22" s="18"/>
      <c r="G22" s="59"/>
      <c r="H22" s="59"/>
      <c r="I22" s="108">
        <v>14400</v>
      </c>
      <c r="J22" s="20"/>
      <c r="K22" s="10"/>
    </row>
    <row r="23" spans="2:11" ht="12.75">
      <c r="B23" s="100" t="s">
        <v>57</v>
      </c>
      <c r="C23" s="100"/>
      <c r="D23" s="11"/>
      <c r="E23" s="11"/>
      <c r="F23" s="18"/>
      <c r="G23" s="59"/>
      <c r="H23" s="59"/>
      <c r="I23" s="108">
        <v>1200</v>
      </c>
      <c r="J23" s="20"/>
      <c r="K23" s="10"/>
    </row>
    <row r="24" spans="2:11" ht="12.75">
      <c r="B24" s="100" t="s">
        <v>58</v>
      </c>
      <c r="C24" s="100"/>
      <c r="D24" s="11"/>
      <c r="E24" s="11"/>
      <c r="F24" s="18"/>
      <c r="G24" s="59"/>
      <c r="H24" s="59"/>
      <c r="I24" s="108">
        <v>0</v>
      </c>
      <c r="J24" s="20"/>
      <c r="K24" s="10"/>
    </row>
    <row r="25" spans="2:11" ht="12.75">
      <c r="B25" s="100" t="s">
        <v>38</v>
      </c>
      <c r="C25" s="100"/>
      <c r="D25" s="11"/>
      <c r="E25" s="11"/>
      <c r="F25" s="18"/>
      <c r="G25" s="19"/>
      <c r="H25" s="19"/>
      <c r="I25" s="108">
        <v>0</v>
      </c>
      <c r="J25" s="20"/>
      <c r="K25" s="10"/>
    </row>
    <row r="26" spans="2:11" ht="12.75">
      <c r="B26" s="1" t="s">
        <v>2</v>
      </c>
      <c r="F26" s="18"/>
      <c r="G26" s="19"/>
      <c r="H26" s="19"/>
      <c r="I26" s="108">
        <v>1908</v>
      </c>
      <c r="J26" s="20"/>
      <c r="K26" s="21"/>
    </row>
    <row r="27" spans="2:11" ht="12.75">
      <c r="B27" s="11" t="s">
        <v>3</v>
      </c>
      <c r="C27" s="11"/>
      <c r="D27" s="11"/>
      <c r="E27" s="11"/>
      <c r="F27" s="18"/>
      <c r="G27" s="19"/>
      <c r="H27" s="19"/>
      <c r="I27" s="108">
        <v>420</v>
      </c>
      <c r="J27" s="20"/>
      <c r="K27" s="10"/>
    </row>
    <row r="28" spans="2:11" ht="7.5" customHeight="1">
      <c r="B28" s="11"/>
      <c r="C28" s="11"/>
      <c r="D28" s="11"/>
      <c r="E28" s="11"/>
      <c r="F28" s="15"/>
      <c r="G28" s="15"/>
      <c r="H28" s="15"/>
      <c r="I28" s="15"/>
      <c r="J28" s="20"/>
      <c r="K28" s="10"/>
    </row>
    <row r="29" spans="2:11" ht="12.75">
      <c r="B29" s="45" t="s">
        <v>69</v>
      </c>
      <c r="C29" s="45"/>
      <c r="D29" s="11"/>
      <c r="E29" s="11"/>
      <c r="G29" s="3"/>
      <c r="H29" s="3"/>
      <c r="I29" s="108">
        <v>19250</v>
      </c>
      <c r="J29" s="20"/>
      <c r="K29" s="10"/>
    </row>
    <row r="30" spans="2:11" ht="12.75">
      <c r="B30" s="45" t="s">
        <v>61</v>
      </c>
      <c r="C30" s="45"/>
      <c r="D30" s="11"/>
      <c r="E30" s="11"/>
      <c r="G30" s="28"/>
      <c r="H30" s="28"/>
      <c r="I30" s="108">
        <v>0</v>
      </c>
      <c r="J30" s="20"/>
      <c r="K30" s="10"/>
    </row>
    <row r="31" spans="2:11" ht="6.75" customHeight="1">
      <c r="B31" s="45"/>
      <c r="C31" s="45"/>
      <c r="D31" s="11"/>
      <c r="E31" s="11"/>
      <c r="G31" s="28"/>
      <c r="H31" s="28"/>
      <c r="I31" s="132"/>
      <c r="J31" s="20"/>
      <c r="K31" s="10"/>
    </row>
    <row r="32" spans="2:11" ht="12.75">
      <c r="B32" s="45" t="s">
        <v>70</v>
      </c>
      <c r="C32" s="45"/>
      <c r="D32" s="11"/>
      <c r="E32" s="11"/>
      <c r="G32" s="28"/>
      <c r="H32" s="28"/>
      <c r="I32" s="132"/>
      <c r="J32" s="20"/>
      <c r="K32" s="10"/>
    </row>
    <row r="33" spans="4:11" ht="9" customHeight="1">
      <c r="D33" s="11"/>
      <c r="E33" s="11"/>
      <c r="G33" s="3"/>
      <c r="H33" s="3"/>
      <c r="I33" s="15"/>
      <c r="J33" s="20"/>
      <c r="K33" s="10"/>
    </row>
    <row r="34" spans="2:11" ht="12.75">
      <c r="B34" s="1" t="s">
        <v>4</v>
      </c>
      <c r="G34" s="3"/>
      <c r="H34" s="3"/>
      <c r="I34" s="103">
        <f>SUM(I21:I30)</f>
        <v>45758</v>
      </c>
      <c r="J34" s="20"/>
      <c r="K34" s="10"/>
    </row>
    <row r="35" spans="2:11" ht="12.75">
      <c r="B35" s="121" t="s">
        <v>5</v>
      </c>
      <c r="C35" s="121"/>
      <c r="G35" s="3"/>
      <c r="H35" s="3"/>
      <c r="I35" s="15"/>
      <c r="J35" s="20"/>
      <c r="K35" s="10"/>
    </row>
    <row r="36" spans="2:11" ht="12.75">
      <c r="B36" s="121" t="s">
        <v>6</v>
      </c>
      <c r="C36" s="121"/>
      <c r="G36" s="3"/>
      <c r="H36" s="3"/>
      <c r="I36" s="103">
        <f>I21+I22+I29</f>
        <v>42230</v>
      </c>
      <c r="J36" s="20"/>
      <c r="K36" s="10"/>
    </row>
    <row r="37" spans="2:11" ht="12.75">
      <c r="B37" s="121" t="s">
        <v>7</v>
      </c>
      <c r="C37" s="121"/>
      <c r="G37" s="3"/>
      <c r="H37" s="3"/>
      <c r="I37" s="103">
        <f>I25+I26+I27+I30</f>
        <v>2328</v>
      </c>
      <c r="J37" s="20"/>
      <c r="K37" s="10"/>
    </row>
    <row r="38" spans="7:11" ht="12.75">
      <c r="G38" s="3"/>
      <c r="H38" s="3"/>
      <c r="I38" s="15"/>
      <c r="J38" s="20"/>
      <c r="K38" s="10"/>
    </row>
    <row r="39" spans="2:11" ht="12.75">
      <c r="B39" s="45" t="s">
        <v>39</v>
      </c>
      <c r="C39" s="45"/>
      <c r="G39" s="28"/>
      <c r="H39" s="28"/>
      <c r="I39" s="103">
        <f>I34/D16</f>
        <v>1.1962875816993463</v>
      </c>
      <c r="J39" s="20"/>
      <c r="K39" s="10"/>
    </row>
    <row r="40" spans="2:11" ht="12.75">
      <c r="B40" s="5" t="s">
        <v>15</v>
      </c>
      <c r="C40" s="5"/>
      <c r="G40" s="28"/>
      <c r="H40" s="28"/>
      <c r="I40" s="103">
        <v>0.3</v>
      </c>
      <c r="J40" s="20"/>
      <c r="K40" s="10"/>
    </row>
    <row r="41" spans="2:11" ht="12.75">
      <c r="B41" s="5" t="s">
        <v>16</v>
      </c>
      <c r="C41" s="5"/>
      <c r="G41" s="28"/>
      <c r="H41" s="28"/>
      <c r="I41" s="103">
        <f>SUM(I40/2)</f>
        <v>0.15</v>
      </c>
      <c r="J41" s="20"/>
      <c r="K41" s="10"/>
    </row>
    <row r="42" spans="7:11" ht="12.75">
      <c r="G42" s="3"/>
      <c r="H42" s="3"/>
      <c r="I42" s="15"/>
      <c r="J42" s="20"/>
      <c r="K42" s="10"/>
    </row>
    <row r="43" spans="2:11" ht="12.75">
      <c r="B43" s="23" t="s">
        <v>8</v>
      </c>
      <c r="C43" s="23"/>
      <c r="G43" s="3"/>
      <c r="H43" s="3"/>
      <c r="I43" s="15"/>
      <c r="J43" s="20"/>
      <c r="K43" s="10" t="s">
        <v>9</v>
      </c>
    </row>
    <row r="44" spans="7:11" ht="12.75">
      <c r="G44" s="3"/>
      <c r="H44" s="3"/>
      <c r="I44" s="15"/>
      <c r="J44" s="20"/>
      <c r="K44" s="98" t="s">
        <v>25</v>
      </c>
    </row>
    <row r="45" spans="2:11" ht="12.75">
      <c r="B45" s="23" t="s">
        <v>47</v>
      </c>
      <c r="C45" s="23"/>
      <c r="D45" s="23"/>
      <c r="E45" s="23"/>
      <c r="F45" s="112">
        <f>I37</f>
        <v>2328</v>
      </c>
      <c r="G45" s="24"/>
      <c r="H45" s="24"/>
      <c r="I45" s="104">
        <f>I37*J17</f>
        <v>486.90196078431376</v>
      </c>
      <c r="J45" s="26"/>
      <c r="K45" s="36" t="s">
        <v>30</v>
      </c>
    </row>
    <row r="46" spans="2:11" ht="12.75">
      <c r="B46" s="23"/>
      <c r="C46" s="23"/>
      <c r="D46" s="23"/>
      <c r="E46" s="23"/>
      <c r="F46" s="27"/>
      <c r="G46" s="24"/>
      <c r="H46" s="24"/>
      <c r="I46" s="25"/>
      <c r="J46" s="26"/>
      <c r="K46" s="10"/>
    </row>
    <row r="47" spans="2:11" ht="12.75">
      <c r="B47" s="45" t="s">
        <v>40</v>
      </c>
      <c r="C47" s="45"/>
      <c r="D47" s="5"/>
      <c r="E47" s="5"/>
      <c r="F47" s="112">
        <f>I36</f>
        <v>42230</v>
      </c>
      <c r="G47" s="28"/>
      <c r="H47" s="28"/>
      <c r="I47" s="105">
        <f>I36*J17</f>
        <v>8832.418300653595</v>
      </c>
      <c r="J47" s="30"/>
      <c r="K47" s="10"/>
    </row>
    <row r="48" spans="2:11" ht="12.75">
      <c r="B48" s="76" t="s">
        <v>29</v>
      </c>
      <c r="C48" s="76"/>
      <c r="D48" s="31"/>
      <c r="E48" s="31"/>
      <c r="F48" s="32"/>
      <c r="G48" s="33"/>
      <c r="H48" s="33"/>
      <c r="I48" s="106">
        <f>I47*19%</f>
        <v>1678.159477124183</v>
      </c>
      <c r="J48" s="35"/>
      <c r="K48" s="10"/>
    </row>
    <row r="49" spans="2:11" ht="12.75">
      <c r="B49" s="36" t="s">
        <v>41</v>
      </c>
      <c r="C49" s="36"/>
      <c r="D49" s="36"/>
      <c r="E49" s="36"/>
      <c r="F49" s="37"/>
      <c r="G49" s="38"/>
      <c r="H49" s="38"/>
      <c r="I49" s="107">
        <f>I47+I48</f>
        <v>10510.577777777778</v>
      </c>
      <c r="J49" s="40"/>
      <c r="K49" s="36" t="s">
        <v>31</v>
      </c>
    </row>
    <row r="50" spans="2:17" ht="12.75">
      <c r="B50" s="36"/>
      <c r="C50" s="36"/>
      <c r="D50" s="36"/>
      <c r="E50" s="36"/>
      <c r="F50" s="37"/>
      <c r="G50" s="38"/>
      <c r="H50" s="38"/>
      <c r="I50" s="39"/>
      <c r="J50" s="40"/>
      <c r="K50" s="36"/>
      <c r="L50" s="10"/>
      <c r="M50" s="10"/>
      <c r="N50" s="10"/>
      <c r="O50" s="10"/>
      <c r="P50" s="10"/>
      <c r="Q50" s="10"/>
    </row>
    <row r="51" spans="1:17" ht="16.5" customHeight="1">
      <c r="A51" s="61"/>
      <c r="B51" s="62" t="s">
        <v>42</v>
      </c>
      <c r="C51" s="62"/>
      <c r="D51" s="62"/>
      <c r="E51" s="62"/>
      <c r="F51" s="63"/>
      <c r="G51" s="64"/>
      <c r="H51" s="64"/>
      <c r="I51" s="65"/>
      <c r="J51" s="66"/>
      <c r="K51" s="89"/>
      <c r="L51" s="10"/>
      <c r="M51" s="10"/>
      <c r="N51" s="10"/>
      <c r="O51" s="10"/>
      <c r="P51" s="10"/>
      <c r="Q51" s="10"/>
    </row>
    <row r="52" spans="1:17" ht="12.75">
      <c r="A52" s="67"/>
      <c r="B52" s="36"/>
      <c r="C52" s="36"/>
      <c r="D52" s="36"/>
      <c r="E52" s="36"/>
      <c r="F52" s="37"/>
      <c r="G52" s="38"/>
      <c r="H52" s="38"/>
      <c r="I52" s="39"/>
      <c r="J52" s="40"/>
      <c r="K52" s="90"/>
      <c r="L52" s="69"/>
      <c r="M52" s="69"/>
      <c r="N52" s="69"/>
      <c r="O52" s="69"/>
      <c r="P52" s="69"/>
      <c r="Q52" s="69"/>
    </row>
    <row r="53" spans="1:17" ht="12.75">
      <c r="A53" s="68"/>
      <c r="B53" s="69"/>
      <c r="C53" s="69"/>
      <c r="D53" s="69" t="s">
        <v>22</v>
      </c>
      <c r="E53" s="69"/>
      <c r="F53" s="93">
        <v>125000</v>
      </c>
      <c r="G53" s="69"/>
      <c r="H53" s="69"/>
      <c r="I53" s="69"/>
      <c r="J53" s="69"/>
      <c r="K53" s="70"/>
      <c r="L53" s="69"/>
      <c r="N53" s="69"/>
      <c r="O53" s="69"/>
      <c r="P53" s="69"/>
      <c r="Q53" s="69"/>
    </row>
    <row r="54" spans="1:17" ht="12.75">
      <c r="A54" s="71"/>
      <c r="B54" s="122">
        <v>0.01</v>
      </c>
      <c r="C54" s="123"/>
      <c r="D54" s="72" t="s">
        <v>20</v>
      </c>
      <c r="E54" s="69"/>
      <c r="F54" s="69"/>
      <c r="G54" s="73">
        <f>F53*B54</f>
        <v>1250</v>
      </c>
      <c r="H54" s="73"/>
      <c r="I54" s="72" t="s">
        <v>14</v>
      </c>
      <c r="J54" s="69"/>
      <c r="K54" s="70"/>
      <c r="L54" s="69"/>
      <c r="N54" s="69"/>
      <c r="O54" s="69"/>
      <c r="P54" s="69"/>
      <c r="Q54" s="69"/>
    </row>
    <row r="55" spans="1:17" ht="12.75">
      <c r="A55" s="74"/>
      <c r="B55" s="94">
        <v>12</v>
      </c>
      <c r="C55" s="94"/>
      <c r="D55" s="72" t="s">
        <v>21</v>
      </c>
      <c r="E55" s="69"/>
      <c r="F55" s="69"/>
      <c r="G55" s="73">
        <f>G54*B55</f>
        <v>15000</v>
      </c>
      <c r="H55" s="73"/>
      <c r="I55" s="72" t="s">
        <v>14</v>
      </c>
      <c r="J55" s="69"/>
      <c r="K55" s="70"/>
      <c r="L55" s="10"/>
      <c r="N55" s="76"/>
      <c r="O55" s="76"/>
      <c r="P55" s="76"/>
      <c r="Q55" s="76"/>
    </row>
    <row r="56" spans="1:17" ht="12.75">
      <c r="A56" s="75"/>
      <c r="B56" s="76" t="s">
        <v>27</v>
      </c>
      <c r="C56" s="76"/>
      <c r="D56" s="76"/>
      <c r="E56" s="76"/>
      <c r="F56" s="76"/>
      <c r="G56" s="77">
        <f>SUM(G55*80/100)</f>
        <v>12000</v>
      </c>
      <c r="H56" s="88" t="s">
        <v>12</v>
      </c>
      <c r="I56" s="86">
        <v>0.19</v>
      </c>
      <c r="J56" s="87" t="s">
        <v>13</v>
      </c>
      <c r="K56" s="85">
        <f>SUM(G56*1.19)</f>
        <v>14280</v>
      </c>
      <c r="L56" s="76"/>
      <c r="N56" s="76"/>
      <c r="O56" s="76"/>
      <c r="P56" s="76"/>
      <c r="Q56" s="76"/>
    </row>
    <row r="57" spans="1:17" ht="12.75">
      <c r="A57" s="75"/>
      <c r="B57" s="76" t="s">
        <v>28</v>
      </c>
      <c r="C57" s="76"/>
      <c r="D57" s="76"/>
      <c r="E57" s="76"/>
      <c r="F57" s="76"/>
      <c r="G57" s="77">
        <f>SUM(G55*20/100)</f>
        <v>3000</v>
      </c>
      <c r="H57" s="77"/>
      <c r="I57" s="76"/>
      <c r="J57" s="76"/>
      <c r="K57" s="78"/>
      <c r="L57" s="10"/>
      <c r="M57" s="10"/>
      <c r="N57" s="10"/>
      <c r="O57" s="10"/>
      <c r="P57" s="10"/>
      <c r="Q57" s="10"/>
    </row>
    <row r="58" spans="1:17" ht="7.5" customHeight="1">
      <c r="A58" s="75"/>
      <c r="B58" s="76"/>
      <c r="C58" s="76"/>
      <c r="D58" s="76"/>
      <c r="E58" s="76"/>
      <c r="F58" s="76"/>
      <c r="G58" s="77"/>
      <c r="H58" s="77"/>
      <c r="I58" s="76"/>
      <c r="J58" s="76"/>
      <c r="K58" s="78"/>
      <c r="L58" s="10"/>
      <c r="M58" s="10"/>
      <c r="N58" s="10"/>
      <c r="O58" s="10"/>
      <c r="P58" s="10"/>
      <c r="Q58" s="10"/>
    </row>
    <row r="59" spans="1:11" ht="8.25" customHeight="1">
      <c r="A59" s="79"/>
      <c r="B59" s="80"/>
      <c r="C59" s="80"/>
      <c r="D59" s="80"/>
      <c r="E59" s="80"/>
      <c r="F59" s="81"/>
      <c r="G59" s="82"/>
      <c r="H59" s="82"/>
      <c r="I59" s="83"/>
      <c r="J59" s="84"/>
      <c r="K59" s="91"/>
    </row>
    <row r="60" spans="7:11" ht="12.75">
      <c r="G60" s="3"/>
      <c r="H60" s="3"/>
      <c r="K60" s="36"/>
    </row>
    <row r="61" spans="1:11" ht="12.75">
      <c r="A61" s="22"/>
      <c r="B61" s="99" t="s">
        <v>10</v>
      </c>
      <c r="C61" s="99"/>
      <c r="G61" s="3"/>
      <c r="H61" s="3"/>
      <c r="K61" s="36"/>
    </row>
    <row r="62" spans="1:17" s="23" customFormat="1" ht="12.75">
      <c r="A62" s="22"/>
      <c r="B62" s="41"/>
      <c r="C62" s="41"/>
      <c r="D62" s="1"/>
      <c r="E62" s="1"/>
      <c r="F62" s="1"/>
      <c r="G62" s="3"/>
      <c r="H62" s="3"/>
      <c r="I62" s="1"/>
      <c r="J62" s="4"/>
      <c r="K62" s="36"/>
      <c r="L62" s="1"/>
      <c r="M62" s="1"/>
      <c r="N62" s="1"/>
      <c r="O62" s="1"/>
      <c r="P62" s="1"/>
      <c r="Q62" s="1"/>
    </row>
    <row r="63" spans="1:11" ht="12.75">
      <c r="A63" s="22"/>
      <c r="B63" s="109" t="s">
        <v>43</v>
      </c>
      <c r="C63" s="109"/>
      <c r="G63" s="3"/>
      <c r="H63" s="3"/>
      <c r="K63" s="36"/>
    </row>
    <row r="64" spans="1:11" ht="12.75">
      <c r="A64" s="22"/>
      <c r="B64" s="56">
        <f>G16</f>
        <v>11250</v>
      </c>
      <c r="C64" s="56"/>
      <c r="D64" s="28" t="s">
        <v>17</v>
      </c>
      <c r="E64" s="15">
        <f>I39</f>
        <v>1.1962875816993463</v>
      </c>
      <c r="F64" s="55" t="s">
        <v>13</v>
      </c>
      <c r="G64" s="101"/>
      <c r="H64" s="57"/>
      <c r="I64" s="130">
        <f>B64*E64</f>
        <v>13458.235294117647</v>
      </c>
      <c r="K64" s="36"/>
    </row>
    <row r="65" spans="7:11" ht="12.75">
      <c r="G65" s="3"/>
      <c r="H65" s="3"/>
      <c r="K65" s="36"/>
    </row>
    <row r="66" spans="2:18" ht="12.75">
      <c r="B66" s="45" t="s">
        <v>44</v>
      </c>
      <c r="C66" s="45"/>
      <c r="D66" s="42"/>
      <c r="E66" s="43"/>
      <c r="F66" s="44"/>
      <c r="G66" s="28"/>
      <c r="H66" s="28"/>
      <c r="I66" s="29"/>
      <c r="J66" s="30"/>
      <c r="K66" s="36"/>
      <c r="R66" s="48"/>
    </row>
    <row r="67" spans="2:18" ht="6" customHeight="1">
      <c r="B67" s="45"/>
      <c r="C67" s="45"/>
      <c r="D67" s="42"/>
      <c r="E67" s="43"/>
      <c r="F67" s="44"/>
      <c r="G67" s="28"/>
      <c r="H67" s="28"/>
      <c r="I67" s="29"/>
      <c r="J67" s="30"/>
      <c r="K67" s="36"/>
      <c r="R67" s="48"/>
    </row>
    <row r="68" spans="2:18" ht="12.75">
      <c r="B68" s="45" t="s">
        <v>64</v>
      </c>
      <c r="C68" s="45"/>
      <c r="D68" s="42"/>
      <c r="E68" s="128">
        <v>210</v>
      </c>
      <c r="F68" s="44"/>
      <c r="G68" s="28"/>
      <c r="H68" s="28"/>
      <c r="I68" s="29"/>
      <c r="J68" s="30"/>
      <c r="K68" s="36"/>
      <c r="R68" s="48"/>
    </row>
    <row r="69" spans="2:18" ht="7.5" customHeight="1">
      <c r="B69" s="45"/>
      <c r="C69" s="45"/>
      <c r="D69" s="42"/>
      <c r="E69" s="43"/>
      <c r="F69" s="44"/>
      <c r="G69" s="28"/>
      <c r="H69" s="28"/>
      <c r="I69" s="29"/>
      <c r="J69" s="30"/>
      <c r="K69" s="36"/>
      <c r="R69" s="48"/>
    </row>
    <row r="70" spans="2:18" ht="12.75">
      <c r="B70" s="45" t="s">
        <v>62</v>
      </c>
      <c r="C70" s="45"/>
      <c r="D70" s="42"/>
      <c r="E70" s="43"/>
      <c r="F70" s="44"/>
      <c r="G70" s="28"/>
      <c r="H70" s="28"/>
      <c r="I70" s="29"/>
      <c r="J70" s="30"/>
      <c r="K70" s="36"/>
      <c r="R70" s="48"/>
    </row>
    <row r="71" spans="2:18" ht="12.75">
      <c r="B71" s="54">
        <f>E68</f>
        <v>210</v>
      </c>
      <c r="C71" s="54"/>
      <c r="D71" s="124" t="s">
        <v>12</v>
      </c>
      <c r="E71" s="126">
        <v>20</v>
      </c>
      <c r="F71" s="125" t="s">
        <v>12</v>
      </c>
      <c r="G71" s="103">
        <v>0.3</v>
      </c>
      <c r="H71" s="55" t="s">
        <v>13</v>
      </c>
      <c r="I71" s="129">
        <f>B71*E71*G71</f>
        <v>1260</v>
      </c>
      <c r="K71" s="23"/>
      <c r="R71" s="48"/>
    </row>
    <row r="72" spans="2:18" ht="12.75">
      <c r="B72" s="54" t="s">
        <v>63</v>
      </c>
      <c r="C72" s="54"/>
      <c r="D72" s="28"/>
      <c r="E72" s="15"/>
      <c r="F72" s="55"/>
      <c r="G72" s="103"/>
      <c r="H72" s="16"/>
      <c r="I72" s="5"/>
      <c r="K72" s="23"/>
      <c r="R72" s="48"/>
    </row>
    <row r="73" spans="2:18" ht="12.75">
      <c r="B73" s="54">
        <f>E68</f>
        <v>210</v>
      </c>
      <c r="C73" s="54"/>
      <c r="D73" s="124" t="s">
        <v>12</v>
      </c>
      <c r="E73" s="126">
        <v>5</v>
      </c>
      <c r="F73" s="125" t="s">
        <v>12</v>
      </c>
      <c r="G73" s="103">
        <v>0.38</v>
      </c>
      <c r="H73" s="55" t="s">
        <v>13</v>
      </c>
      <c r="I73" s="129">
        <f>B73*E73*G73</f>
        <v>399</v>
      </c>
      <c r="K73" s="23"/>
      <c r="R73" s="48"/>
    </row>
    <row r="74" spans="2:18" ht="12.75">
      <c r="B74" s="31" t="s">
        <v>14</v>
      </c>
      <c r="C74" s="31"/>
      <c r="D74" s="36"/>
      <c r="E74" s="36"/>
      <c r="F74" s="36"/>
      <c r="G74" s="33" t="s">
        <v>14</v>
      </c>
      <c r="H74" s="33"/>
      <c r="I74" s="34"/>
      <c r="J74" s="35"/>
      <c r="L74" s="23"/>
      <c r="M74" s="23"/>
      <c r="N74" s="23"/>
      <c r="O74" s="23"/>
      <c r="P74" s="23"/>
      <c r="Q74" s="23"/>
      <c r="R74" s="48"/>
    </row>
    <row r="75" spans="1:18" ht="13.5" thickBot="1">
      <c r="A75" s="23"/>
      <c r="B75" s="58" t="s">
        <v>32</v>
      </c>
      <c r="C75" s="58"/>
      <c r="D75" s="23"/>
      <c r="E75" s="23"/>
      <c r="F75" s="23"/>
      <c r="G75" s="107"/>
      <c r="H75" s="102"/>
      <c r="I75" s="131">
        <f>I64-I71-I73</f>
        <v>11799.235294117647</v>
      </c>
      <c r="J75" s="26"/>
      <c r="K75" s="23"/>
      <c r="R75" s="51"/>
    </row>
    <row r="76" spans="2:18" ht="13.5" thickTop="1">
      <c r="B76" s="23"/>
      <c r="C76" s="23"/>
      <c r="D76" s="23"/>
      <c r="E76" s="23"/>
      <c r="F76" s="23"/>
      <c r="G76" s="25"/>
      <c r="H76" s="25"/>
      <c r="I76" s="25"/>
      <c r="J76" s="26"/>
      <c r="R76" s="48"/>
    </row>
    <row r="77" spans="2:11" ht="12.75">
      <c r="B77" s="23" t="s">
        <v>33</v>
      </c>
      <c r="C77" s="23"/>
      <c r="D77" s="140" t="s">
        <v>67</v>
      </c>
      <c r="E77" s="140"/>
      <c r="F77" s="140"/>
      <c r="G77" s="140"/>
      <c r="H77" s="140"/>
      <c r="I77" s="140"/>
      <c r="J77" s="140"/>
      <c r="K77" s="140"/>
    </row>
    <row r="78" spans="2:17" ht="12.75">
      <c r="B78" s="45" t="s">
        <v>14</v>
      </c>
      <c r="C78" s="45"/>
      <c r="D78" s="141" t="s">
        <v>68</v>
      </c>
      <c r="E78" s="141"/>
      <c r="F78" s="141"/>
      <c r="G78" s="141"/>
      <c r="H78" s="141"/>
      <c r="I78" s="141"/>
      <c r="J78" s="141"/>
      <c r="K78" s="141"/>
      <c r="L78" s="46"/>
      <c r="M78" s="50"/>
      <c r="N78" s="46"/>
      <c r="O78" s="50"/>
      <c r="P78" s="47"/>
      <c r="Q78" s="52"/>
    </row>
    <row r="79" spans="1:17" ht="12.75">
      <c r="A79" s="46"/>
      <c r="B79" s="45"/>
      <c r="C79" s="45"/>
      <c r="D79" s="58"/>
      <c r="E79" s="45"/>
      <c r="F79" s="23"/>
      <c r="G79" s="16"/>
      <c r="H79" s="16"/>
      <c r="I79" s="49"/>
      <c r="J79" s="46"/>
      <c r="K79" s="50"/>
      <c r="L79" s="46"/>
      <c r="M79" s="50"/>
      <c r="N79" s="46"/>
      <c r="O79" s="50"/>
      <c r="P79" s="47"/>
      <c r="Q79" s="52"/>
    </row>
    <row r="81" spans="2:3" ht="12.75">
      <c r="B81" s="23" t="s">
        <v>18</v>
      </c>
      <c r="C81" s="23"/>
    </row>
    <row r="82" spans="2:11" ht="24.75" customHeight="1">
      <c r="B82" s="134" t="s">
        <v>26</v>
      </c>
      <c r="C82" s="134"/>
      <c r="D82" s="142"/>
      <c r="E82" s="142"/>
      <c r="F82" s="142"/>
      <c r="G82" s="142"/>
      <c r="H82" s="142"/>
      <c r="I82" s="142"/>
      <c r="J82" s="142"/>
      <c r="K82" s="142"/>
    </row>
    <row r="83" spans="2:3" ht="12.75">
      <c r="B83" s="5"/>
      <c r="C83" s="5"/>
    </row>
    <row r="85" spans="2:3" ht="12.75">
      <c r="B85" s="60" t="s">
        <v>19</v>
      </c>
      <c r="C85" s="60"/>
    </row>
    <row r="86" spans="2:11" ht="79.5" customHeight="1">
      <c r="B86" s="133" t="s">
        <v>45</v>
      </c>
      <c r="C86" s="133"/>
      <c r="D86" s="133"/>
      <c r="E86" s="133"/>
      <c r="F86" s="133"/>
      <c r="G86" s="133"/>
      <c r="H86" s="133"/>
      <c r="I86" s="133"/>
      <c r="J86" s="133"/>
      <c r="K86" s="133"/>
    </row>
    <row r="88" spans="2:11" ht="26.25" customHeight="1">
      <c r="B88" s="134" t="s">
        <v>46</v>
      </c>
      <c r="C88" s="134"/>
      <c r="D88" s="134"/>
      <c r="E88" s="134"/>
      <c r="F88" s="134"/>
      <c r="G88" s="134"/>
      <c r="H88" s="134"/>
      <c r="I88" s="134"/>
      <c r="J88" s="134"/>
      <c r="K88" s="134"/>
    </row>
    <row r="89" spans="2:3" ht="12.75">
      <c r="B89" s="5"/>
      <c r="C89" s="5"/>
    </row>
  </sheetData>
  <sheetProtection/>
  <mergeCells count="21">
    <mergeCell ref="B1:K1"/>
    <mergeCell ref="D5:E5"/>
    <mergeCell ref="D10:E10"/>
    <mergeCell ref="D12:E12"/>
    <mergeCell ref="D14:E14"/>
    <mergeCell ref="G14:I14"/>
    <mergeCell ref="J14:K14"/>
    <mergeCell ref="D15:E15"/>
    <mergeCell ref="G15:I15"/>
    <mergeCell ref="J15:K15"/>
    <mergeCell ref="D16:E16"/>
    <mergeCell ref="G16:I16"/>
    <mergeCell ref="J16:K16"/>
    <mergeCell ref="B86:K86"/>
    <mergeCell ref="B88:K88"/>
    <mergeCell ref="D17:E17"/>
    <mergeCell ref="G17:I17"/>
    <mergeCell ref="J17:K17"/>
    <mergeCell ref="D77:K77"/>
    <mergeCell ref="D78:K78"/>
    <mergeCell ref="B82:K8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75" r:id="rId1"/>
  <headerFooter>
    <oddFooter xml:space="preserve">&amp;L&amp;"Calibri,Standard"Stand Oktober 2023
© Copyright 2023 Deubner Recht &amp;&amp; Steuern GmbH &amp;&amp; Co. KG – www.deubner-steuern.de&amp;RSeite &amp;P von &amp;N 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Recht &amp; Steuern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Arbeitshilfe zur Ermittlung der privaten Pkw-Nutzung - Fahrtenbuchmethode VZ 2022</dc:title>
  <dc:subject/>
  <dc:creator>Deubner Recht &amp; Steuern GmbH &amp; Co. KG</dc:creator>
  <cp:keywords/>
  <dc:description/>
  <cp:lastModifiedBy>Jördens, Sebastian</cp:lastModifiedBy>
  <cp:lastPrinted>2023-10-26T12:47:43Z</cp:lastPrinted>
  <dcterms:created xsi:type="dcterms:W3CDTF">2009-09-08T08:11:35Z</dcterms:created>
  <dcterms:modified xsi:type="dcterms:W3CDTF">2024-01-04T07:49:44Z</dcterms:modified>
  <cp:category/>
  <cp:version/>
  <cp:contentType/>
  <cp:contentStatus/>
</cp:coreProperties>
</file>